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conline-my.sharepoint.com/personal/francesco_bianco_mcc_it/Documents/Desktop/Sviluppo/Normativa/Aiuti di Stato/Premi Esenti/"/>
    </mc:Choice>
  </mc:AlternateContent>
  <xr:revisionPtr revIDLastSave="133" documentId="8_{706F816B-F15F-4321-BB01-17FC2FE5F7F9}" xr6:coauthVersionLast="47" xr6:coauthVersionMax="47" xr10:uidLastSave="{B44B58A7-9F97-4213-B9D9-E6B5062521C6}"/>
  <bookViews>
    <workbookView xWindow="28680" yWindow="-120" windowWidth="29040" windowHeight="15840" xr2:uid="{00000000-000D-0000-FFFF-FFFF00000000}"/>
  </bookViews>
  <sheets>
    <sheet name="Calcolo ESL" sheetId="3" r:id="rId1"/>
  </sheets>
  <definedNames>
    <definedName name="_xlnm.Print_Area" localSheetId="0">'Calcolo ESL'!$A$3:$E$85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B83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B16" i="3"/>
  <c r="B14" i="3"/>
  <c r="E23" i="3" s="1"/>
  <c r="B10" i="3"/>
  <c r="B49" i="3" l="1"/>
  <c r="C16" i="3"/>
  <c r="E16" i="3"/>
  <c r="E18" i="3"/>
  <c r="E20" i="3"/>
  <c r="E22" i="3"/>
  <c r="E17" i="3"/>
  <c r="E19" i="3"/>
  <c r="E21" i="3"/>
  <c r="D16" i="3" l="1"/>
  <c r="B17" i="3" s="1"/>
  <c r="C17" i="3" s="1"/>
  <c r="D17" i="3" s="1"/>
  <c r="B18" i="3" s="1"/>
  <c r="C18" i="3" l="1"/>
  <c r="D18" i="3" s="1"/>
  <c r="B19" i="3" s="1"/>
  <c r="C19" i="3" l="1"/>
  <c r="D19" i="3" s="1"/>
  <c r="B20" i="3" s="1"/>
  <c r="C20" i="3" l="1"/>
  <c r="D20" i="3" s="1"/>
  <c r="B21" i="3" s="1"/>
  <c r="C21" i="3" l="1"/>
  <c r="D21" i="3" s="1"/>
  <c r="B22" i="3" s="1"/>
  <c r="C22" i="3" l="1"/>
  <c r="D22" i="3" s="1"/>
  <c r="B23" i="3" s="1"/>
  <c r="C23" i="3" l="1"/>
  <c r="D23" i="3" s="1"/>
  <c r="B24" i="3" s="1"/>
  <c r="C24" i="3" l="1"/>
  <c r="D24" i="3" s="1"/>
  <c r="B25" i="3" s="1"/>
  <c r="C25" i="3" l="1"/>
  <c r="D25" i="3" s="1"/>
  <c r="B26" i="3" s="1"/>
  <c r="C26" i="3" l="1"/>
  <c r="D26" i="3" s="1"/>
  <c r="B27" i="3" s="1"/>
  <c r="C27" i="3" l="1"/>
  <c r="D27" i="3" s="1"/>
  <c r="B28" i="3" s="1"/>
  <c r="C28" i="3" l="1"/>
  <c r="D28" i="3" s="1"/>
  <c r="B29" i="3" s="1"/>
  <c r="C29" i="3" l="1"/>
  <c r="D29" i="3" s="1"/>
  <c r="B30" i="3" s="1"/>
  <c r="C30" i="3" l="1"/>
  <c r="D30" i="3" s="1"/>
  <c r="B31" i="3" s="1"/>
  <c r="C31" i="3" l="1"/>
  <c r="D31" i="3" s="1"/>
  <c r="B32" i="3" s="1"/>
  <c r="C32" i="3" l="1"/>
  <c r="D32" i="3" s="1"/>
  <c r="B33" i="3" s="1"/>
  <c r="C33" i="3" l="1"/>
  <c r="D33" i="3" s="1"/>
  <c r="B34" i="3" s="1"/>
  <c r="C34" i="3" l="1"/>
  <c r="D34" i="3" s="1"/>
  <c r="B35" i="3" s="1"/>
  <c r="C35" i="3" l="1"/>
  <c r="D35" i="3" s="1"/>
  <c r="B36" i="3" s="1"/>
  <c r="C36" i="3" l="1"/>
  <c r="D36" i="3" s="1"/>
  <c r="B37" i="3" s="1"/>
  <c r="C37" i="3" l="1"/>
  <c r="D37" i="3" s="1"/>
  <c r="B38" i="3" s="1"/>
  <c r="C38" i="3" l="1"/>
  <c r="D38" i="3" s="1"/>
  <c r="B39" i="3" s="1"/>
  <c r="C39" i="3" l="1"/>
  <c r="D39" i="3" s="1"/>
  <c r="B40" i="3" s="1"/>
  <c r="C40" i="3" l="1"/>
  <c r="D40" i="3" s="1"/>
  <c r="B41" i="3" s="1"/>
  <c r="C41" i="3" l="1"/>
  <c r="D41" i="3" s="1"/>
  <c r="B42" i="3" s="1"/>
  <c r="C42" i="3" l="1"/>
  <c r="D42" i="3" s="1"/>
  <c r="B43" i="3" s="1"/>
  <c r="C43" i="3" l="1"/>
  <c r="D43" i="3" s="1"/>
  <c r="B44" i="3" s="1"/>
  <c r="C44" i="3" l="1"/>
  <c r="D44" i="3" s="1"/>
  <c r="B45" i="3" s="1"/>
  <c r="C45" i="3" l="1"/>
  <c r="D45" i="3" s="1"/>
  <c r="B46" i="3" s="1"/>
  <c r="B65" i="3"/>
  <c r="C65" i="3" s="1"/>
  <c r="B59" i="3"/>
  <c r="C59" i="3" s="1"/>
  <c r="B57" i="3"/>
  <c r="C57" i="3" s="1"/>
  <c r="B76" i="3"/>
  <c r="C76" i="3" s="1"/>
  <c r="B66" i="3"/>
  <c r="C66" i="3" s="1"/>
  <c r="B60" i="3"/>
  <c r="C60" i="3" s="1"/>
  <c r="B58" i="3"/>
  <c r="C58" i="3" s="1"/>
  <c r="B55" i="3"/>
  <c r="C55" i="3" s="1"/>
  <c r="B54" i="3"/>
  <c r="C54" i="3" s="1"/>
  <c r="B53" i="3"/>
  <c r="C53" i="3" s="1"/>
  <c r="B67" i="3" l="1"/>
  <c r="C67" i="3" s="1"/>
  <c r="B73" i="3"/>
  <c r="C73" i="3" s="1"/>
  <c r="B68" i="3"/>
  <c r="C68" i="3" s="1"/>
  <c r="B74" i="3"/>
  <c r="C74" i="3" s="1"/>
  <c r="C49" i="3"/>
  <c r="B50" i="3"/>
  <c r="C50" i="3" s="1"/>
  <c r="B77" i="3"/>
  <c r="C77" i="3" s="1"/>
  <c r="B75" i="3"/>
  <c r="C75" i="3" s="1"/>
  <c r="B62" i="3"/>
  <c r="C62" i="3" s="1"/>
  <c r="B78" i="3"/>
  <c r="C78" i="3" s="1"/>
  <c r="B70" i="3"/>
  <c r="C70" i="3" s="1"/>
  <c r="B61" i="3"/>
  <c r="C61" i="3" s="1"/>
  <c r="B56" i="3"/>
  <c r="C56" i="3" s="1"/>
  <c r="B72" i="3"/>
  <c r="C72" i="3" s="1"/>
  <c r="B63" i="3"/>
  <c r="C63" i="3" s="1"/>
  <c r="B71" i="3"/>
  <c r="C71" i="3" s="1"/>
  <c r="B69" i="3"/>
  <c r="C69" i="3" s="1"/>
  <c r="B52" i="3"/>
  <c r="C52" i="3" s="1"/>
  <c r="B64" i="3"/>
  <c r="C64" i="3" s="1"/>
  <c r="B51" i="3"/>
  <c r="C51" i="3" s="1"/>
  <c r="B82" i="3" l="1"/>
  <c r="B85" i="3" s="1"/>
  <c r="F6" i="3" s="1"/>
  <c r="C82" i="3"/>
</calcChain>
</file>

<file path=xl/sharedStrings.xml><?xml version="1.0" encoding="utf-8"?>
<sst xmlns="http://schemas.openxmlformats.org/spreadsheetml/2006/main" count="28" uniqueCount="23">
  <si>
    <t>D (prestito)</t>
  </si>
  <si>
    <t>Z (% garantita del prestito)</t>
  </si>
  <si>
    <t>importo garantito (D*Z)</t>
  </si>
  <si>
    <t>t durata (in anni arrotondata per eccesso)</t>
  </si>
  <si>
    <t>i tasso di riferimento</t>
  </si>
  <si>
    <t>rata costante D al tasso i</t>
  </si>
  <si>
    <t>anni</t>
  </si>
  <si>
    <t>Dt debito residuo</t>
  </si>
  <si>
    <t xml:space="preserve">interessi </t>
  </si>
  <si>
    <t>quota capitale</t>
  </si>
  <si>
    <t xml:space="preserve">rata costante </t>
  </si>
  <si>
    <t>flusso attualizzato</t>
  </si>
  <si>
    <r>
      <t>S</t>
    </r>
    <r>
      <rPr>
        <b/>
        <sz val="12"/>
        <rFont val="Times New Roman"/>
        <family val="1"/>
      </rPr>
      <t xml:space="preserve"> I</t>
    </r>
    <r>
      <rPr>
        <b/>
        <vertAlign val="subscript"/>
        <sz val="12"/>
        <rFont val="Times New Roman"/>
        <family val="1"/>
      </rPr>
      <t xml:space="preserve">t </t>
    </r>
    <r>
      <rPr>
        <b/>
        <sz val="12"/>
        <rFont val="Times New Roman"/>
        <family val="1"/>
      </rPr>
      <t>attualizzati</t>
    </r>
  </si>
  <si>
    <t>G (valore)</t>
  </si>
  <si>
    <t xml:space="preserve">ESL valore </t>
  </si>
  <si>
    <t>Classe rating FDG impresa</t>
  </si>
  <si>
    <t>It = Dt Z Pa</t>
  </si>
  <si>
    <t>Pa Premio "esente" annuo</t>
  </si>
  <si>
    <t>Circolare n.3/2024 - Adozione del metodo dei c.d. "premi esenti" ai fini del calcolo del premio teorico di mercato relativo alle garanzie concesse dal Fondo alle PMI e Professionisti, con un importo garantito totale compreso tra euro 2.500.000,00 e 5.000.000,00, per le richieste di garanzia ai sensi dei Regolamenti de minimis e dei Regolamenti d'esenzione</t>
  </si>
  <si>
    <t>ESL</t>
  </si>
  <si>
    <t>G% Commissione una tantum</t>
  </si>
  <si>
    <t>dato da inserire</t>
  </si>
  <si>
    <t>il seguente dato dovrà essere aggiornato sulla base delle eventuali indicazioni inviate dal Gestore tramite mail del Customer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</si>
</sst>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%"/>
    <numFmt numFmtId="165" formatCode="&quot;€&quot;\ #,##0.00;[Red]\-&quot;€&quot;\ 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color rgb="FF007D5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D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horizontal="right"/>
    </xf>
    <xf numFmtId="165" fontId="1" fillId="0" borderId="0" xfId="1" applyNumberFormat="1"/>
    <xf numFmtId="43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43" fontId="0" fillId="0" borderId="0" xfId="1" applyFont="1"/>
    <xf numFmtId="165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43" fontId="2" fillId="2" borderId="0" xfId="0" applyNumberFormat="1" applyFont="1" applyFill="1"/>
    <xf numFmtId="0" fontId="8" fillId="0" borderId="0" xfId="0" applyFont="1" applyAlignment="1">
      <alignment horizontal="center" wrapText="1"/>
    </xf>
    <xf numFmtId="0" fontId="11" fillId="0" borderId="0" xfId="0" applyFont="1"/>
    <xf numFmtId="0" fontId="10" fillId="0" borderId="0" xfId="0" applyFont="1"/>
    <xf numFmtId="10" fontId="10" fillId="0" borderId="0" xfId="0" applyNumberFormat="1" applyFont="1"/>
    <xf numFmtId="43" fontId="10" fillId="0" borderId="0" xfId="0" applyNumberFormat="1" applyFont="1"/>
    <xf numFmtId="0" fontId="9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44" fontId="7" fillId="3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0" fontId="10" fillId="0" borderId="1" xfId="0" applyNumberFormat="1" applyFont="1" applyBorder="1"/>
    <xf numFmtId="43" fontId="10" fillId="0" borderId="1" xfId="0" applyNumberFormat="1" applyFont="1" applyBorder="1"/>
    <xf numFmtId="164" fontId="12" fillId="0" borderId="1" xfId="0" applyNumberFormat="1" applyFont="1" applyBorder="1" applyProtection="1">
      <protection locked="0"/>
    </xf>
    <xf numFmtId="43" fontId="12" fillId="0" borderId="1" xfId="1" applyFont="1" applyBorder="1" applyProtection="1">
      <protection locked="0"/>
    </xf>
    <xf numFmtId="9" fontId="12" fillId="0" borderId="1" xfId="0" applyNumberFormat="1" applyFont="1" applyBorder="1" applyProtection="1">
      <protection locked="0"/>
    </xf>
    <xf numFmtId="0" fontId="13" fillId="0" borderId="0" xfId="0" applyFont="1" applyAlignment="1">
      <alignment horizontal="left"/>
    </xf>
    <xf numFmtId="0" fontId="10" fillId="0" borderId="0" xfId="0" applyFont="1" applyAlignment="1"/>
    <xf numFmtId="0" fontId="12" fillId="0" borderId="1" xfId="0" applyFont="1" applyBorder="1" applyProtection="1">
      <protection locked="0"/>
    </xf>
    <xf numFmtId="10" fontId="12" fillId="0" borderId="1" xfId="0" applyNumberFormat="1" applyFont="1" applyBorder="1" applyProtection="1">
      <protection locked="0"/>
    </xf>
    <xf numFmtId="1" fontId="12" fillId="0" borderId="1" xfId="0" applyNumberFormat="1" applyFont="1" applyBorder="1" applyAlignment="1" applyProtection="1">
      <alignment horizontal="right"/>
      <protection locked="0"/>
    </xf>
    <xf numFmtId="0" fontId="0" fillId="0" borderId="0" xfId="0" applyProtection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8C1F-CCCB-4961-BF7C-93F5ABCCB018}">
  <sheetPr>
    <pageSetUpPr fitToPage="1"/>
  </sheetPr>
  <dimension ref="A1:G91"/>
  <sheetViews>
    <sheetView showGridLines="0" tabSelected="1" zoomScale="150" zoomScaleNormal="150" workbookViewId="0">
      <selection activeCell="B5" sqref="B5"/>
    </sheetView>
  </sheetViews>
  <sheetFormatPr defaultColWidth="8.85546875" defaultRowHeight="12.75" x14ac:dyDescent="0.2"/>
  <cols>
    <col min="1" max="1" width="41" style="2" customWidth="1"/>
    <col min="2" max="2" width="19.140625" bestFit="1" customWidth="1"/>
    <col min="3" max="3" width="13.28515625" customWidth="1"/>
    <col min="4" max="4" width="13.42578125" bestFit="1" customWidth="1"/>
    <col min="5" max="5" width="12.5703125" bestFit="1" customWidth="1"/>
    <col min="6" max="6" width="16.42578125" customWidth="1"/>
    <col min="7" max="7" width="13.42578125" customWidth="1"/>
  </cols>
  <sheetData>
    <row r="1" spans="1:7" ht="15" customHeight="1" x14ac:dyDescent="0.2">
      <c r="A1" s="24" t="s">
        <v>18</v>
      </c>
      <c r="B1" s="24"/>
      <c r="C1" s="24"/>
      <c r="D1" s="24"/>
      <c r="E1" s="24"/>
      <c r="F1" s="24"/>
    </row>
    <row r="2" spans="1:7" ht="15" customHeight="1" x14ac:dyDescent="0.2">
      <c r="A2" s="24"/>
      <c r="B2" s="24"/>
      <c r="C2" s="24"/>
      <c r="D2" s="24"/>
      <c r="E2" s="24"/>
      <c r="F2" s="24"/>
    </row>
    <row r="3" spans="1:7" ht="15" customHeight="1" x14ac:dyDescent="0.2">
      <c r="A3" s="24"/>
      <c r="B3" s="24"/>
      <c r="C3" s="24"/>
      <c r="D3" s="24"/>
      <c r="E3" s="24"/>
      <c r="F3" s="24"/>
    </row>
    <row r="4" spans="1:7" x14ac:dyDescent="0.2">
      <c r="A4" s="16"/>
      <c r="B4" s="16"/>
      <c r="C4" s="16"/>
      <c r="D4" s="16"/>
      <c r="E4" s="16"/>
      <c r="F4" s="16"/>
    </row>
    <row r="5" spans="1:7" ht="15" customHeight="1" x14ac:dyDescent="0.2">
      <c r="A5" s="21" t="s">
        <v>15</v>
      </c>
      <c r="B5" s="34">
        <v>1</v>
      </c>
      <c r="C5" s="30" t="s">
        <v>21</v>
      </c>
      <c r="D5" s="17"/>
      <c r="E5" s="17"/>
      <c r="F5" s="18"/>
    </row>
    <row r="6" spans="1:7" ht="15" customHeight="1" x14ac:dyDescent="0.2">
      <c r="A6" s="21" t="s">
        <v>17</v>
      </c>
      <c r="B6" s="25">
        <f>IF(B5=1,0.8%,IF(OR(B5=2,B5=3,B5=4),2%,IF(B5=5,3.8%,IF(B5=6,4.3%,IF(B5=7,4.8%,IF(B5=8,5.3%,IF(B5=9,5.8%,IF(B5=10,6.3%,IF(B5="UN",3.8%)))))))))</f>
        <v>8.0000000000000002E-3</v>
      </c>
      <c r="C6" s="31"/>
      <c r="D6" s="19"/>
      <c r="E6" s="22" t="s">
        <v>19</v>
      </c>
      <c r="F6" s="23">
        <f>B85</f>
        <v>38259.915258234971</v>
      </c>
    </row>
    <row r="7" spans="1:7" ht="15" customHeight="1" x14ac:dyDescent="0.2">
      <c r="A7" s="21" t="s">
        <v>20</v>
      </c>
      <c r="B7" s="27">
        <v>0.01</v>
      </c>
      <c r="C7" s="30" t="s">
        <v>21</v>
      </c>
      <c r="D7" s="19"/>
      <c r="E7" s="18"/>
      <c r="F7" s="18"/>
    </row>
    <row r="8" spans="1:7" ht="15" customHeight="1" x14ac:dyDescent="0.2">
      <c r="A8" s="21" t="s">
        <v>0</v>
      </c>
      <c r="B8" s="28">
        <v>2000000</v>
      </c>
      <c r="C8" s="30" t="s">
        <v>21</v>
      </c>
      <c r="D8" s="18"/>
      <c r="E8" s="20"/>
      <c r="F8" s="18"/>
    </row>
    <row r="9" spans="1:7" ht="15" customHeight="1" x14ac:dyDescent="0.2">
      <c r="A9" s="21" t="s">
        <v>1</v>
      </c>
      <c r="B9" s="29">
        <v>0.8</v>
      </c>
      <c r="C9" s="30" t="s">
        <v>21</v>
      </c>
      <c r="D9" s="18"/>
      <c r="E9" s="18"/>
      <c r="F9" s="18"/>
    </row>
    <row r="10" spans="1:7" ht="15" customHeight="1" x14ac:dyDescent="0.2">
      <c r="A10" s="21" t="s">
        <v>2</v>
      </c>
      <c r="B10" s="26">
        <f>B8*B9</f>
        <v>1600000</v>
      </c>
      <c r="C10" s="31"/>
      <c r="D10" s="18"/>
      <c r="E10" s="18"/>
      <c r="F10" s="18"/>
    </row>
    <row r="11" spans="1:7" ht="15" customHeight="1" x14ac:dyDescent="0.2">
      <c r="A11" s="21" t="s">
        <v>3</v>
      </c>
      <c r="B11" s="32">
        <v>8</v>
      </c>
      <c r="C11" s="30" t="s">
        <v>21</v>
      </c>
      <c r="D11" s="18"/>
      <c r="E11" s="18"/>
      <c r="F11" s="18"/>
    </row>
    <row r="12" spans="1:7" ht="15" customHeight="1" x14ac:dyDescent="0.2">
      <c r="A12" s="21" t="s">
        <v>4</v>
      </c>
      <c r="B12" s="33">
        <v>5.11E-2</v>
      </c>
      <c r="C12" s="30" t="s">
        <v>22</v>
      </c>
      <c r="D12" s="18"/>
      <c r="E12" s="18"/>
      <c r="F12" s="18"/>
    </row>
    <row r="13" spans="1:7" x14ac:dyDescent="0.2">
      <c r="A13" s="3"/>
      <c r="B13" s="35"/>
    </row>
    <row r="14" spans="1:7" hidden="1" x14ac:dyDescent="0.2">
      <c r="A14" s="5" t="s">
        <v>5</v>
      </c>
      <c r="B14" s="6">
        <f>-PMT(B12,B11,B8)</f>
        <v>310821.06113875378</v>
      </c>
      <c r="C14" s="1"/>
      <c r="D14" s="7"/>
      <c r="E14" s="1"/>
      <c r="F14" s="1"/>
      <c r="G14" s="12"/>
    </row>
    <row r="15" spans="1:7" hidden="1" x14ac:dyDescent="0.2">
      <c r="A15" s="5" t="s">
        <v>6</v>
      </c>
      <c r="B15" s="3" t="s">
        <v>7</v>
      </c>
      <c r="C15" s="8" t="s">
        <v>8</v>
      </c>
      <c r="D15" s="9" t="s">
        <v>9</v>
      </c>
      <c r="E15" s="1" t="s">
        <v>10</v>
      </c>
      <c r="G15" s="12"/>
    </row>
    <row r="16" spans="1:7" hidden="1" x14ac:dyDescent="0.2">
      <c r="A16" s="3">
        <v>1</v>
      </c>
      <c r="B16" s="10">
        <f>B8</f>
        <v>2000000</v>
      </c>
      <c r="C16" s="4">
        <f t="shared" ref="C16:C45" si="0">B$12*B16</f>
        <v>102200</v>
      </c>
      <c r="D16" s="11">
        <f t="shared" ref="D16:D45" si="1">E16-C16</f>
        <v>208621.06113875378</v>
      </c>
      <c r="E16" s="12">
        <f t="shared" ref="E16:E45" si="2">IF(B$11&gt;=A16,B$14,IF(B$11&lt;A16,0))</f>
        <v>310821.06113875378</v>
      </c>
      <c r="G16" s="12"/>
    </row>
    <row r="17" spans="1:7" hidden="1" x14ac:dyDescent="0.2">
      <c r="A17" s="3">
        <v>2</v>
      </c>
      <c r="B17" s="10">
        <f t="shared" ref="B17:B45" si="3">B16-D16</f>
        <v>1791378.9388612462</v>
      </c>
      <c r="C17" s="4">
        <f t="shared" si="0"/>
        <v>91539.46377580968</v>
      </c>
      <c r="D17" s="11">
        <f t="shared" si="1"/>
        <v>219281.5973629441</v>
      </c>
      <c r="E17" s="12">
        <f t="shared" si="2"/>
        <v>310821.06113875378</v>
      </c>
      <c r="G17" s="12"/>
    </row>
    <row r="18" spans="1:7" hidden="1" x14ac:dyDescent="0.2">
      <c r="A18" s="3">
        <v>3</v>
      </c>
      <c r="B18" s="10">
        <f t="shared" si="3"/>
        <v>1572097.3414983021</v>
      </c>
      <c r="C18" s="4">
        <f t="shared" si="0"/>
        <v>80334.174150563238</v>
      </c>
      <c r="D18" s="11">
        <f t="shared" si="1"/>
        <v>230486.88698819053</v>
      </c>
      <c r="E18" s="12">
        <f t="shared" si="2"/>
        <v>310821.06113875378</v>
      </c>
      <c r="G18" s="12"/>
    </row>
    <row r="19" spans="1:7" hidden="1" x14ac:dyDescent="0.2">
      <c r="A19" s="3">
        <v>4</v>
      </c>
      <c r="B19" s="10">
        <f t="shared" si="3"/>
        <v>1341610.4545101116</v>
      </c>
      <c r="C19" s="4">
        <f t="shared" si="0"/>
        <v>68556.2942254667</v>
      </c>
      <c r="D19" s="11">
        <f t="shared" si="1"/>
        <v>242264.76691328708</v>
      </c>
      <c r="E19" s="12">
        <f t="shared" si="2"/>
        <v>310821.06113875378</v>
      </c>
      <c r="G19" s="12"/>
    </row>
    <row r="20" spans="1:7" hidden="1" x14ac:dyDescent="0.2">
      <c r="A20" s="3">
        <v>5</v>
      </c>
      <c r="B20" s="10">
        <f t="shared" si="3"/>
        <v>1099345.6875968245</v>
      </c>
      <c r="C20" s="4">
        <f t="shared" si="0"/>
        <v>56176.564636197734</v>
      </c>
      <c r="D20" s="11">
        <f t="shared" si="1"/>
        <v>254644.49650255605</v>
      </c>
      <c r="E20" s="12">
        <f t="shared" si="2"/>
        <v>310821.06113875378</v>
      </c>
    </row>
    <row r="21" spans="1:7" hidden="1" x14ac:dyDescent="0.2">
      <c r="A21" s="3">
        <v>6</v>
      </c>
      <c r="B21" s="10">
        <f t="shared" si="3"/>
        <v>844701.19109426846</v>
      </c>
      <c r="C21" s="4">
        <f t="shared" si="0"/>
        <v>43164.230864917117</v>
      </c>
      <c r="D21" s="11">
        <f t="shared" si="1"/>
        <v>267656.83027383668</v>
      </c>
      <c r="E21" s="12">
        <f t="shared" si="2"/>
        <v>310821.06113875378</v>
      </c>
    </row>
    <row r="22" spans="1:7" hidden="1" x14ac:dyDescent="0.2">
      <c r="A22" s="3">
        <v>7</v>
      </c>
      <c r="B22" s="10">
        <f t="shared" si="3"/>
        <v>577044.36082043173</v>
      </c>
      <c r="C22" s="4">
        <f t="shared" si="0"/>
        <v>29486.966837924061</v>
      </c>
      <c r="D22" s="11">
        <f t="shared" si="1"/>
        <v>281334.09430082969</v>
      </c>
      <c r="E22" s="12">
        <f t="shared" si="2"/>
        <v>310821.06113875378</v>
      </c>
      <c r="F22" s="12"/>
    </row>
    <row r="23" spans="1:7" hidden="1" x14ac:dyDescent="0.2">
      <c r="A23" s="3">
        <v>8</v>
      </c>
      <c r="B23" s="10">
        <f t="shared" si="3"/>
        <v>295710.26651960204</v>
      </c>
      <c r="C23" s="4">
        <f t="shared" si="0"/>
        <v>15110.794619151664</v>
      </c>
      <c r="D23" s="11">
        <f t="shared" si="1"/>
        <v>295710.2665196021</v>
      </c>
      <c r="E23" s="12">
        <f t="shared" si="2"/>
        <v>310821.06113875378</v>
      </c>
    </row>
    <row r="24" spans="1:7" hidden="1" x14ac:dyDescent="0.2">
      <c r="A24" s="3">
        <v>9</v>
      </c>
      <c r="B24" s="10">
        <f t="shared" si="3"/>
        <v>0</v>
      </c>
      <c r="C24" s="4">
        <f t="shared" si="0"/>
        <v>0</v>
      </c>
      <c r="D24" s="11">
        <f t="shared" si="1"/>
        <v>0</v>
      </c>
      <c r="E24" s="12">
        <f t="shared" si="2"/>
        <v>0</v>
      </c>
    </row>
    <row r="25" spans="1:7" hidden="1" x14ac:dyDescent="0.2">
      <c r="A25" s="3">
        <v>10</v>
      </c>
      <c r="B25" s="10">
        <f t="shared" si="3"/>
        <v>0</v>
      </c>
      <c r="C25" s="4">
        <f t="shared" si="0"/>
        <v>0</v>
      </c>
      <c r="D25" s="11">
        <f t="shared" si="1"/>
        <v>0</v>
      </c>
      <c r="E25" s="12">
        <f t="shared" si="2"/>
        <v>0</v>
      </c>
    </row>
    <row r="26" spans="1:7" hidden="1" x14ac:dyDescent="0.2">
      <c r="A26" s="3">
        <v>11</v>
      </c>
      <c r="B26" s="10">
        <f t="shared" si="3"/>
        <v>0</v>
      </c>
      <c r="C26" s="4">
        <f t="shared" si="0"/>
        <v>0</v>
      </c>
      <c r="D26" s="11">
        <f t="shared" si="1"/>
        <v>0</v>
      </c>
      <c r="E26" s="12">
        <f t="shared" si="2"/>
        <v>0</v>
      </c>
    </row>
    <row r="27" spans="1:7" hidden="1" x14ac:dyDescent="0.2">
      <c r="A27" s="3">
        <v>12</v>
      </c>
      <c r="B27" s="10">
        <f t="shared" si="3"/>
        <v>0</v>
      </c>
      <c r="C27" s="4">
        <f t="shared" si="0"/>
        <v>0</v>
      </c>
      <c r="D27" s="11">
        <f t="shared" si="1"/>
        <v>0</v>
      </c>
      <c r="E27" s="12">
        <f t="shared" si="2"/>
        <v>0</v>
      </c>
    </row>
    <row r="28" spans="1:7" hidden="1" x14ac:dyDescent="0.2">
      <c r="A28" s="3">
        <v>13</v>
      </c>
      <c r="B28" s="10">
        <f t="shared" si="3"/>
        <v>0</v>
      </c>
      <c r="C28" s="4">
        <f t="shared" si="0"/>
        <v>0</v>
      </c>
      <c r="D28" s="11">
        <f t="shared" si="1"/>
        <v>0</v>
      </c>
      <c r="E28" s="12">
        <f t="shared" si="2"/>
        <v>0</v>
      </c>
    </row>
    <row r="29" spans="1:7" hidden="1" x14ac:dyDescent="0.2">
      <c r="A29" s="3">
        <v>14</v>
      </c>
      <c r="B29" s="10">
        <f t="shared" si="3"/>
        <v>0</v>
      </c>
      <c r="C29" s="4">
        <f t="shared" si="0"/>
        <v>0</v>
      </c>
      <c r="D29" s="11">
        <f t="shared" si="1"/>
        <v>0</v>
      </c>
      <c r="E29" s="12">
        <f t="shared" si="2"/>
        <v>0</v>
      </c>
      <c r="F29" s="11"/>
    </row>
    <row r="30" spans="1:7" hidden="1" x14ac:dyDescent="0.2">
      <c r="A30" s="3">
        <v>15</v>
      </c>
      <c r="B30" s="10">
        <f t="shared" si="3"/>
        <v>0</v>
      </c>
      <c r="C30" s="4">
        <f t="shared" si="0"/>
        <v>0</v>
      </c>
      <c r="D30" s="11">
        <f t="shared" si="1"/>
        <v>0</v>
      </c>
      <c r="E30" s="12">
        <f t="shared" si="2"/>
        <v>0</v>
      </c>
    </row>
    <row r="31" spans="1:7" hidden="1" x14ac:dyDescent="0.2">
      <c r="A31" s="3">
        <v>16</v>
      </c>
      <c r="B31" s="10">
        <f t="shared" si="3"/>
        <v>0</v>
      </c>
      <c r="C31" s="4">
        <f t="shared" si="0"/>
        <v>0</v>
      </c>
      <c r="D31" s="11">
        <f t="shared" si="1"/>
        <v>0</v>
      </c>
      <c r="E31" s="12">
        <f t="shared" si="2"/>
        <v>0</v>
      </c>
    </row>
    <row r="32" spans="1:7" hidden="1" x14ac:dyDescent="0.2">
      <c r="A32" s="3">
        <v>17</v>
      </c>
      <c r="B32" s="10">
        <f t="shared" si="3"/>
        <v>0</v>
      </c>
      <c r="C32" s="4">
        <f t="shared" si="0"/>
        <v>0</v>
      </c>
      <c r="D32" s="11">
        <f t="shared" si="1"/>
        <v>0</v>
      </c>
      <c r="E32" s="12">
        <f t="shared" si="2"/>
        <v>0</v>
      </c>
    </row>
    <row r="33" spans="1:5" hidden="1" x14ac:dyDescent="0.2">
      <c r="A33" s="3">
        <v>18</v>
      </c>
      <c r="B33" s="10">
        <f t="shared" si="3"/>
        <v>0</v>
      </c>
      <c r="C33" s="4">
        <f t="shared" si="0"/>
        <v>0</v>
      </c>
      <c r="D33" s="11">
        <f t="shared" si="1"/>
        <v>0</v>
      </c>
      <c r="E33" s="12">
        <f t="shared" si="2"/>
        <v>0</v>
      </c>
    </row>
    <row r="34" spans="1:5" hidden="1" x14ac:dyDescent="0.2">
      <c r="A34" s="3">
        <v>19</v>
      </c>
      <c r="B34" s="10">
        <f t="shared" si="3"/>
        <v>0</v>
      </c>
      <c r="C34" s="4">
        <f t="shared" si="0"/>
        <v>0</v>
      </c>
      <c r="D34" s="11">
        <f t="shared" si="1"/>
        <v>0</v>
      </c>
      <c r="E34" s="12">
        <f t="shared" si="2"/>
        <v>0</v>
      </c>
    </row>
    <row r="35" spans="1:5" hidden="1" x14ac:dyDescent="0.2">
      <c r="A35" s="3">
        <v>20</v>
      </c>
      <c r="B35" s="10">
        <f t="shared" si="3"/>
        <v>0</v>
      </c>
      <c r="C35" s="4">
        <f t="shared" si="0"/>
        <v>0</v>
      </c>
      <c r="D35" s="11">
        <f t="shared" si="1"/>
        <v>0</v>
      </c>
      <c r="E35" s="12">
        <f t="shared" si="2"/>
        <v>0</v>
      </c>
    </row>
    <row r="36" spans="1:5" hidden="1" x14ac:dyDescent="0.2">
      <c r="A36" s="3">
        <v>21</v>
      </c>
      <c r="B36" s="10">
        <f t="shared" si="3"/>
        <v>0</v>
      </c>
      <c r="C36" s="4">
        <f t="shared" si="0"/>
        <v>0</v>
      </c>
      <c r="D36" s="11">
        <f t="shared" si="1"/>
        <v>0</v>
      </c>
      <c r="E36" s="12">
        <f t="shared" si="2"/>
        <v>0</v>
      </c>
    </row>
    <row r="37" spans="1:5" hidden="1" x14ac:dyDescent="0.2">
      <c r="A37" s="3">
        <v>22</v>
      </c>
      <c r="B37" s="10">
        <f t="shared" si="3"/>
        <v>0</v>
      </c>
      <c r="C37" s="4">
        <f t="shared" si="0"/>
        <v>0</v>
      </c>
      <c r="D37" s="11">
        <f t="shared" si="1"/>
        <v>0</v>
      </c>
      <c r="E37" s="12">
        <f t="shared" si="2"/>
        <v>0</v>
      </c>
    </row>
    <row r="38" spans="1:5" hidden="1" x14ac:dyDescent="0.2">
      <c r="A38" s="3">
        <v>23</v>
      </c>
      <c r="B38" s="10">
        <f t="shared" si="3"/>
        <v>0</v>
      </c>
      <c r="C38" s="4">
        <f t="shared" si="0"/>
        <v>0</v>
      </c>
      <c r="D38" s="11">
        <f t="shared" si="1"/>
        <v>0</v>
      </c>
      <c r="E38" s="12">
        <f t="shared" si="2"/>
        <v>0</v>
      </c>
    </row>
    <row r="39" spans="1:5" hidden="1" x14ac:dyDescent="0.2">
      <c r="A39" s="3">
        <v>24</v>
      </c>
      <c r="B39" s="10">
        <f t="shared" si="3"/>
        <v>0</v>
      </c>
      <c r="C39" s="4">
        <f t="shared" si="0"/>
        <v>0</v>
      </c>
      <c r="D39" s="11">
        <f t="shared" si="1"/>
        <v>0</v>
      </c>
      <c r="E39" s="12">
        <f t="shared" si="2"/>
        <v>0</v>
      </c>
    </row>
    <row r="40" spans="1:5" hidden="1" x14ac:dyDescent="0.2">
      <c r="A40" s="3">
        <v>25</v>
      </c>
      <c r="B40" s="10">
        <f t="shared" si="3"/>
        <v>0</v>
      </c>
      <c r="C40" s="4">
        <f t="shared" si="0"/>
        <v>0</v>
      </c>
      <c r="D40" s="11">
        <f t="shared" si="1"/>
        <v>0</v>
      </c>
      <c r="E40" s="12">
        <f t="shared" si="2"/>
        <v>0</v>
      </c>
    </row>
    <row r="41" spans="1:5" hidden="1" x14ac:dyDescent="0.2">
      <c r="A41" s="3">
        <v>26</v>
      </c>
      <c r="B41" s="10">
        <f t="shared" si="3"/>
        <v>0</v>
      </c>
      <c r="C41" s="4">
        <f t="shared" si="0"/>
        <v>0</v>
      </c>
      <c r="D41" s="11">
        <f t="shared" si="1"/>
        <v>0</v>
      </c>
      <c r="E41" s="12">
        <f t="shared" si="2"/>
        <v>0</v>
      </c>
    </row>
    <row r="42" spans="1:5" hidden="1" x14ac:dyDescent="0.2">
      <c r="A42" s="3">
        <v>27</v>
      </c>
      <c r="B42" s="10">
        <f t="shared" si="3"/>
        <v>0</v>
      </c>
      <c r="C42" s="4">
        <f t="shared" si="0"/>
        <v>0</v>
      </c>
      <c r="D42" s="11">
        <f t="shared" si="1"/>
        <v>0</v>
      </c>
      <c r="E42" s="12">
        <f t="shared" si="2"/>
        <v>0</v>
      </c>
    </row>
    <row r="43" spans="1:5" hidden="1" x14ac:dyDescent="0.2">
      <c r="A43" s="3">
        <v>28</v>
      </c>
      <c r="B43" s="10">
        <f t="shared" si="3"/>
        <v>0</v>
      </c>
      <c r="C43" s="4">
        <f t="shared" si="0"/>
        <v>0</v>
      </c>
      <c r="D43" s="11">
        <f t="shared" si="1"/>
        <v>0</v>
      </c>
      <c r="E43" s="12">
        <f t="shared" si="2"/>
        <v>0</v>
      </c>
    </row>
    <row r="44" spans="1:5" hidden="1" x14ac:dyDescent="0.2">
      <c r="A44" s="3">
        <v>29</v>
      </c>
      <c r="B44" s="10">
        <f t="shared" si="3"/>
        <v>0</v>
      </c>
      <c r="C44" s="4">
        <f t="shared" si="0"/>
        <v>0</v>
      </c>
      <c r="D44" s="11">
        <f t="shared" si="1"/>
        <v>0</v>
      </c>
      <c r="E44" s="12">
        <f t="shared" si="2"/>
        <v>0</v>
      </c>
    </row>
    <row r="45" spans="1:5" hidden="1" x14ac:dyDescent="0.2">
      <c r="A45" s="3">
        <v>30</v>
      </c>
      <c r="B45" s="10">
        <f t="shared" si="3"/>
        <v>0</v>
      </c>
      <c r="C45" s="4">
        <f t="shared" si="0"/>
        <v>0</v>
      </c>
      <c r="D45" s="11">
        <f t="shared" si="1"/>
        <v>0</v>
      </c>
      <c r="E45" s="12">
        <f t="shared" si="2"/>
        <v>0</v>
      </c>
    </row>
    <row r="46" spans="1:5" hidden="1" x14ac:dyDescent="0.2">
      <c r="B46" s="10">
        <f>B45-D45</f>
        <v>0</v>
      </c>
      <c r="C46" s="4"/>
      <c r="D46" s="11"/>
      <c r="E46" s="12"/>
    </row>
    <row r="47" spans="1:5" hidden="1" x14ac:dyDescent="0.2"/>
    <row r="48" spans="1:5" hidden="1" x14ac:dyDescent="0.2">
      <c r="A48" s="5" t="s">
        <v>6</v>
      </c>
      <c r="B48" s="3" t="s">
        <v>16</v>
      </c>
      <c r="C48" t="s">
        <v>11</v>
      </c>
    </row>
    <row r="49" spans="1:5" hidden="1" x14ac:dyDescent="0.2">
      <c r="A49" s="3">
        <v>1</v>
      </c>
      <c r="B49" s="10">
        <f>B16*B$9*$B$6</f>
        <v>12800</v>
      </c>
      <c r="C49" s="10">
        <f>B49/(1+$B$12)^(A49-1)</f>
        <v>12800</v>
      </c>
      <c r="E49" s="10"/>
    </row>
    <row r="50" spans="1:5" hidden="1" x14ac:dyDescent="0.2">
      <c r="A50" s="3">
        <v>2</v>
      </c>
      <c r="B50" s="10">
        <f t="shared" ref="B50:B78" si="4">B17*B$9*$B$6</f>
        <v>11464.825208711976</v>
      </c>
      <c r="C50" s="10">
        <f t="shared" ref="C50:C78" si="5">B50/(1+$B$12)^(A50-1)</f>
        <v>10907.454294274548</v>
      </c>
      <c r="E50" s="10"/>
    </row>
    <row r="51" spans="1:5" hidden="1" x14ac:dyDescent="0.2">
      <c r="A51" s="3">
        <v>3</v>
      </c>
      <c r="B51" s="10">
        <f t="shared" si="4"/>
        <v>10061.422985589134</v>
      </c>
      <c r="C51" s="10">
        <f t="shared" si="5"/>
        <v>9106.9160907492369</v>
      </c>
      <c r="E51" s="10"/>
    </row>
    <row r="52" spans="1:5" hidden="1" x14ac:dyDescent="0.2">
      <c r="A52" s="3">
        <v>4</v>
      </c>
      <c r="B52" s="10">
        <f t="shared" si="4"/>
        <v>8586.3069088647135</v>
      </c>
      <c r="C52" s="10">
        <f t="shared" si="5"/>
        <v>7393.9123769966827</v>
      </c>
      <c r="E52" s="10"/>
    </row>
    <row r="53" spans="1:5" hidden="1" x14ac:dyDescent="0.2">
      <c r="A53" s="3">
        <v>5</v>
      </c>
      <c r="B53" s="10">
        <f t="shared" si="4"/>
        <v>7035.8124006196776</v>
      </c>
      <c r="C53" s="10">
        <f t="shared" si="5"/>
        <v>5764.1875993803251</v>
      </c>
      <c r="E53" s="10"/>
    </row>
    <row r="54" spans="1:5" hidden="1" x14ac:dyDescent="0.2">
      <c r="A54" s="3">
        <v>6</v>
      </c>
      <c r="B54" s="10">
        <f t="shared" si="4"/>
        <v>5406.0876230033191</v>
      </c>
      <c r="C54" s="10">
        <f t="shared" si="5"/>
        <v>4213.6930911352883</v>
      </c>
      <c r="E54" s="10"/>
    </row>
    <row r="55" spans="1:5" hidden="1" x14ac:dyDescent="0.2">
      <c r="A55" s="3">
        <v>7</v>
      </c>
      <c r="B55" s="10">
        <f t="shared" si="4"/>
        <v>3693.0839092507631</v>
      </c>
      <c r="C55" s="10">
        <f t="shared" si="5"/>
        <v>2738.5770144108669</v>
      </c>
      <c r="E55" s="10"/>
    </row>
    <row r="56" spans="1:5" hidden="1" x14ac:dyDescent="0.2">
      <c r="A56" s="3">
        <v>8</v>
      </c>
      <c r="B56" s="10">
        <f t="shared" si="4"/>
        <v>1892.5457057254532</v>
      </c>
      <c r="C56" s="10">
        <f t="shared" si="5"/>
        <v>1335.1747912880246</v>
      </c>
      <c r="E56" s="10"/>
    </row>
    <row r="57" spans="1:5" hidden="1" x14ac:dyDescent="0.2">
      <c r="A57" s="3">
        <v>9</v>
      </c>
      <c r="B57" s="10">
        <f t="shared" si="4"/>
        <v>0</v>
      </c>
      <c r="C57" s="10">
        <f t="shared" si="5"/>
        <v>0</v>
      </c>
    </row>
    <row r="58" spans="1:5" hidden="1" x14ac:dyDescent="0.2">
      <c r="A58" s="3">
        <v>10</v>
      </c>
      <c r="B58" s="10">
        <f t="shared" si="4"/>
        <v>0</v>
      </c>
      <c r="C58" s="10">
        <f t="shared" si="5"/>
        <v>0</v>
      </c>
    </row>
    <row r="59" spans="1:5" hidden="1" x14ac:dyDescent="0.2">
      <c r="A59" s="3">
        <v>11</v>
      </c>
      <c r="B59" s="10">
        <f t="shared" si="4"/>
        <v>0</v>
      </c>
      <c r="C59" s="10">
        <f t="shared" si="5"/>
        <v>0</v>
      </c>
    </row>
    <row r="60" spans="1:5" hidden="1" x14ac:dyDescent="0.2">
      <c r="A60" s="3">
        <v>12</v>
      </c>
      <c r="B60" s="10">
        <f t="shared" si="4"/>
        <v>0</v>
      </c>
      <c r="C60" s="10">
        <f t="shared" si="5"/>
        <v>0</v>
      </c>
    </row>
    <row r="61" spans="1:5" hidden="1" x14ac:dyDescent="0.2">
      <c r="A61" s="3">
        <v>13</v>
      </c>
      <c r="B61" s="10">
        <f t="shared" si="4"/>
        <v>0</v>
      </c>
      <c r="C61" s="10">
        <f t="shared" si="5"/>
        <v>0</v>
      </c>
    </row>
    <row r="62" spans="1:5" hidden="1" x14ac:dyDescent="0.2">
      <c r="A62" s="3">
        <v>14</v>
      </c>
      <c r="B62" s="10">
        <f t="shared" si="4"/>
        <v>0</v>
      </c>
      <c r="C62" s="10">
        <f t="shared" si="5"/>
        <v>0</v>
      </c>
    </row>
    <row r="63" spans="1:5" hidden="1" x14ac:dyDescent="0.2">
      <c r="A63" s="3">
        <v>15</v>
      </c>
      <c r="B63" s="10">
        <f t="shared" si="4"/>
        <v>0</v>
      </c>
      <c r="C63" s="10">
        <f t="shared" si="5"/>
        <v>0</v>
      </c>
    </row>
    <row r="64" spans="1:5" hidden="1" x14ac:dyDescent="0.2">
      <c r="A64" s="3">
        <v>16</v>
      </c>
      <c r="B64" s="10">
        <f t="shared" si="4"/>
        <v>0</v>
      </c>
      <c r="C64" s="10">
        <f t="shared" si="5"/>
        <v>0</v>
      </c>
    </row>
    <row r="65" spans="1:3" hidden="1" x14ac:dyDescent="0.2">
      <c r="A65" s="3">
        <v>17</v>
      </c>
      <c r="B65" s="10">
        <f t="shared" si="4"/>
        <v>0</v>
      </c>
      <c r="C65" s="10">
        <f t="shared" si="5"/>
        <v>0</v>
      </c>
    </row>
    <row r="66" spans="1:3" hidden="1" x14ac:dyDescent="0.2">
      <c r="A66" s="3">
        <v>18</v>
      </c>
      <c r="B66" s="10">
        <f t="shared" si="4"/>
        <v>0</v>
      </c>
      <c r="C66" s="10">
        <f t="shared" si="5"/>
        <v>0</v>
      </c>
    </row>
    <row r="67" spans="1:3" hidden="1" x14ac:dyDescent="0.2">
      <c r="A67" s="3">
        <v>19</v>
      </c>
      <c r="B67" s="10">
        <f t="shared" si="4"/>
        <v>0</v>
      </c>
      <c r="C67" s="10">
        <f t="shared" si="5"/>
        <v>0</v>
      </c>
    </row>
    <row r="68" spans="1:3" hidden="1" x14ac:dyDescent="0.2">
      <c r="A68" s="3">
        <v>20</v>
      </c>
      <c r="B68" s="10">
        <f t="shared" si="4"/>
        <v>0</v>
      </c>
      <c r="C68" s="10">
        <f t="shared" si="5"/>
        <v>0</v>
      </c>
    </row>
    <row r="69" spans="1:3" hidden="1" x14ac:dyDescent="0.2">
      <c r="A69" s="3">
        <v>21</v>
      </c>
      <c r="B69" s="10">
        <f t="shared" si="4"/>
        <v>0</v>
      </c>
      <c r="C69" s="10">
        <f t="shared" si="5"/>
        <v>0</v>
      </c>
    </row>
    <row r="70" spans="1:3" hidden="1" x14ac:dyDescent="0.2">
      <c r="A70" s="3">
        <v>22</v>
      </c>
      <c r="B70" s="10">
        <f t="shared" si="4"/>
        <v>0</v>
      </c>
      <c r="C70" s="10">
        <f t="shared" si="5"/>
        <v>0</v>
      </c>
    </row>
    <row r="71" spans="1:3" hidden="1" x14ac:dyDescent="0.2">
      <c r="A71" s="3">
        <v>23</v>
      </c>
      <c r="B71" s="10">
        <f t="shared" si="4"/>
        <v>0</v>
      </c>
      <c r="C71" s="10">
        <f t="shared" si="5"/>
        <v>0</v>
      </c>
    </row>
    <row r="72" spans="1:3" hidden="1" x14ac:dyDescent="0.2">
      <c r="A72" s="3">
        <v>24</v>
      </c>
      <c r="B72" s="10">
        <f t="shared" si="4"/>
        <v>0</v>
      </c>
      <c r="C72" s="10">
        <f t="shared" si="5"/>
        <v>0</v>
      </c>
    </row>
    <row r="73" spans="1:3" hidden="1" x14ac:dyDescent="0.2">
      <c r="A73" s="3">
        <v>25</v>
      </c>
      <c r="B73" s="10">
        <f t="shared" si="4"/>
        <v>0</v>
      </c>
      <c r="C73" s="10">
        <f t="shared" si="5"/>
        <v>0</v>
      </c>
    </row>
    <row r="74" spans="1:3" hidden="1" x14ac:dyDescent="0.2">
      <c r="A74" s="3">
        <v>26</v>
      </c>
      <c r="B74" s="10">
        <f t="shared" si="4"/>
        <v>0</v>
      </c>
      <c r="C74" s="10">
        <f t="shared" si="5"/>
        <v>0</v>
      </c>
    </row>
    <row r="75" spans="1:3" hidden="1" x14ac:dyDescent="0.2">
      <c r="A75" s="3">
        <v>27</v>
      </c>
      <c r="B75" s="10">
        <f t="shared" si="4"/>
        <v>0</v>
      </c>
      <c r="C75" s="10">
        <f t="shared" si="5"/>
        <v>0</v>
      </c>
    </row>
    <row r="76" spans="1:3" hidden="1" x14ac:dyDescent="0.2">
      <c r="A76" s="3">
        <v>28</v>
      </c>
      <c r="B76" s="10">
        <f t="shared" si="4"/>
        <v>0</v>
      </c>
      <c r="C76" s="10">
        <f t="shared" si="5"/>
        <v>0</v>
      </c>
    </row>
    <row r="77" spans="1:3" hidden="1" x14ac:dyDescent="0.2">
      <c r="A77" s="3">
        <v>29</v>
      </c>
      <c r="B77" s="10">
        <f t="shared" si="4"/>
        <v>0</v>
      </c>
      <c r="C77" s="10">
        <f t="shared" si="5"/>
        <v>0</v>
      </c>
    </row>
    <row r="78" spans="1:3" hidden="1" x14ac:dyDescent="0.2">
      <c r="A78" s="3">
        <v>30</v>
      </c>
      <c r="B78" s="10">
        <f t="shared" si="4"/>
        <v>0</v>
      </c>
      <c r="C78" s="10">
        <f t="shared" si="5"/>
        <v>0</v>
      </c>
    </row>
    <row r="79" spans="1:3" hidden="1" x14ac:dyDescent="0.2">
      <c r="B79" s="10"/>
    </row>
    <row r="80" spans="1:3" hidden="1" x14ac:dyDescent="0.2"/>
    <row r="81" spans="1:3" hidden="1" x14ac:dyDescent="0.2"/>
    <row r="82" spans="1:3" ht="17.25" hidden="1" x14ac:dyDescent="0.3">
      <c r="A82" s="13" t="s">
        <v>12</v>
      </c>
      <c r="B82" s="10">
        <f>B49
+B50/(1+B$12)^(A50-A$49)
+B51/(1+B$12)^(A51-A$49)
+B52/(1+B$12)^(A52-A$49)
+B53/(1+B$12)^(A53-A$49)
+B54/(1+B$12)^(A54-A$49)
+B55/(1+B$12)^(A55-A$49)
+B56/(1+B$12)^(A56-A$49)
+B57/(1+B$12)^(A57-A$49)
+B58/(1+B$12)^(A58-A$49)
+B59/(1+B$12)^(A59-A$49)
+B60/(1+B$12)^(A60-A$49)
+B61/(1+B$12)^(A61-A$49)
+B62/(1+B$12)^(A62-A$49)
+B63/(1+B$12)^(A63-A$49)
+B64/(1+B$12)^(A64-A$49)
+B65/(1+B$12)^(A65-A$49)
+B66/(1+B$12)^(A66-A$49)
+B67/(1+B$12)^(A67-A$49)
+B68/(1+B$12)^(A68-A$49)
+B69/(1+B$12)^(A69-A$49)
+B70/(1+B$12)^(A70-A$49)
+B71/(1+B$12)^(A71-A$49)
+B72/(1+B$12)^(A72-A$49)
+B73/(1+B$12)^(A73-A$49)
+B74/(1+B$12)^(A74-A$49)
+B75/(1+B$12)^(A75-A$49)
+B76/(1+B$12)^(A76-A$49)
+B77/(1+B$12)^(A77-A$49)
+B78/(1+B$12)^(A78-A$49)</f>
        <v>54259.915258234971</v>
      </c>
      <c r="C82" s="4">
        <f>SUM(C49:C78)</f>
        <v>54259.915258234971</v>
      </c>
    </row>
    <row r="83" spans="1:3" hidden="1" x14ac:dyDescent="0.2">
      <c r="A83" s="3" t="s">
        <v>13</v>
      </c>
      <c r="B83" s="4">
        <f>B7*B8*B9</f>
        <v>16000</v>
      </c>
    </row>
    <row r="84" spans="1:3" hidden="1" x14ac:dyDescent="0.2"/>
    <row r="85" spans="1:3" hidden="1" x14ac:dyDescent="0.2">
      <c r="A85" s="14" t="s">
        <v>14</v>
      </c>
      <c r="B85" s="15">
        <f>B82-B83</f>
        <v>38259.915258234971</v>
      </c>
    </row>
    <row r="91" spans="1:3" x14ac:dyDescent="0.2">
      <c r="A91"/>
    </row>
  </sheetData>
  <sheetProtection algorithmName="SHA-512" hashValue="ZtK6idRj9RoQMwpJcyIKR2HhM42NDoqsRGK4QB4IFWtxqwxeuS0tjFou6AzfNwyGRdIVEoq90Kux/ik4/in+HQ==" saltValue="CdM3t0cZQaS90c5nbLuYZA==" spinCount="100000" sheet="1" objects="1" scenarios="1" selectLockedCells="1"/>
  <mergeCells count="1">
    <mergeCell ref="A1:F3"/>
  </mergeCells>
  <dataValidations count="1">
    <dataValidation type="list" allowBlank="1" showInputMessage="1" showErrorMessage="1" sqref="B5" xr:uid="{5B9F3548-DDDE-4068-9F1F-8DAC717F10A7}">
      <formula1>"1,2,3,4,5,6,7,8,9,10,UN"</formula1>
    </dataValidation>
  </dataValidations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ESL</vt:lpstr>
      <vt:lpstr>'Calcolo ESL'!Area_stampa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Pavia Gianpaolo</dc:creator>
  <cp:lastModifiedBy>BIANCO FRANCESCO (MCC)</cp:lastModifiedBy>
  <dcterms:created xsi:type="dcterms:W3CDTF">2020-04-16T10:45:26Z</dcterms:created>
  <dcterms:modified xsi:type="dcterms:W3CDTF">2024-02-05T09:19:46Z</dcterms:modified>
</cp:coreProperties>
</file>